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4 квартал" sheetId="3" r:id="rId1"/>
  </sheets>
  <calcPr calcId="145621" calcOnSave="0"/>
</workbook>
</file>

<file path=xl/calcChain.xml><?xml version="1.0" encoding="utf-8"?>
<calcChain xmlns="http://schemas.openxmlformats.org/spreadsheetml/2006/main">
  <c r="L36" i="3" l="1"/>
  <c r="K36" i="3"/>
  <c r="I36" i="3"/>
  <c r="H36" i="3"/>
  <c r="G36" i="3"/>
  <c r="F36" i="3"/>
  <c r="J35" i="3"/>
  <c r="J34" i="3"/>
  <c r="E34" i="3"/>
  <c r="E36" i="3" s="1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L19" i="3"/>
  <c r="K19" i="3"/>
  <c r="I19" i="3"/>
  <c r="H19" i="3"/>
  <c r="G19" i="3"/>
  <c r="F19" i="3"/>
  <c r="E19" i="3"/>
  <c r="J18" i="3"/>
  <c r="J17" i="3"/>
  <c r="J16" i="3"/>
  <c r="J15" i="3"/>
  <c r="L13" i="3"/>
  <c r="H13" i="3"/>
  <c r="E13" i="3"/>
  <c r="J12" i="3"/>
  <c r="K11" i="3"/>
  <c r="K13" i="3" s="1"/>
  <c r="I11" i="3"/>
  <c r="I13" i="3" s="1"/>
  <c r="G11" i="3"/>
  <c r="G13" i="3" s="1"/>
  <c r="F11" i="3"/>
  <c r="F13" i="3" s="1"/>
  <c r="J10" i="3"/>
  <c r="J9" i="3"/>
  <c r="G37" i="3" l="1"/>
  <c r="F37" i="3"/>
  <c r="F42" i="3" s="1"/>
  <c r="L42" i="3"/>
  <c r="E37" i="3"/>
  <c r="E42" i="3" s="1"/>
  <c r="J36" i="3"/>
  <c r="I37" i="3"/>
  <c r="J19" i="3"/>
  <c r="H37" i="3"/>
  <c r="J11" i="3"/>
  <c r="J13" i="3" s="1"/>
  <c r="K37" i="3"/>
  <c r="K42" i="3"/>
  <c r="L37" i="3"/>
  <c r="G42" i="3" l="1"/>
  <c r="J37" i="3"/>
  <c r="J42" i="3" s="1"/>
</calcChain>
</file>

<file path=xl/sharedStrings.xml><?xml version="1.0" encoding="utf-8"?>
<sst xmlns="http://schemas.openxmlformats.org/spreadsheetml/2006/main" count="77" uniqueCount="53">
  <si>
    <t>ОБ (тыс.руб)</t>
  </si>
  <si>
    <t>ОБ расход (тыс.руб)</t>
  </si>
  <si>
    <t>Молодые педагоги (социальные выплаты)</t>
  </si>
  <si>
    <t>Медицинские работники первичного звена и скорой медицинской помощи (социальные выплаты)</t>
  </si>
  <si>
    <t>Распределение</t>
  </si>
  <si>
    <t>Реализация</t>
  </si>
  <si>
    <t>№ п/п</t>
  </si>
  <si>
    <t>Кредитные средства (тыс.руб)</t>
  </si>
  <si>
    <t>Собственные средства (тыс.руб)</t>
  </si>
  <si>
    <t xml:space="preserve"> Кв.метры </t>
  </si>
  <si>
    <t>Реализовано свидетельств</t>
  </si>
  <si>
    <t>Лодейнопольский</t>
  </si>
  <si>
    <t>Наименование муниципального района</t>
  </si>
  <si>
    <t>Гатчинский</t>
  </si>
  <si>
    <t>Кингисеппский</t>
  </si>
  <si>
    <t>Лужский</t>
  </si>
  <si>
    <t>Приозерский</t>
  </si>
  <si>
    <t>Всеволожский</t>
  </si>
  <si>
    <t>Волховский</t>
  </si>
  <si>
    <t>Кировский</t>
  </si>
  <si>
    <t>Сосновый бор</t>
  </si>
  <si>
    <t>Подпорожский</t>
  </si>
  <si>
    <t>Тихвинский</t>
  </si>
  <si>
    <t>Тосненский</t>
  </si>
  <si>
    <t>Граждане (социальные выплаты)</t>
  </si>
  <si>
    <t>Получатели, всего</t>
  </si>
  <si>
    <t xml:space="preserve">Отчетные сведения за 2025 год </t>
  </si>
  <si>
    <t>Отчетные сведения за 2025 год</t>
  </si>
  <si>
    <t>Волосовский</t>
  </si>
  <si>
    <t>Выборгский</t>
  </si>
  <si>
    <t>Ломоносовский</t>
  </si>
  <si>
    <t>стоимость жилого помещения</t>
  </si>
  <si>
    <t>Мат.капитал (тыс.руб)</t>
  </si>
  <si>
    <t>Оформлено/Выдано свидетельств</t>
  </si>
  <si>
    <t>1/1</t>
  </si>
  <si>
    <t>2/2</t>
  </si>
  <si>
    <t>5/5</t>
  </si>
  <si>
    <t>4/4</t>
  </si>
  <si>
    <t>16/16</t>
  </si>
  <si>
    <t>52/52</t>
  </si>
  <si>
    <t>18/18</t>
  </si>
  <si>
    <t>8/8</t>
  </si>
  <si>
    <t>7/7</t>
  </si>
  <si>
    <t>3/3</t>
  </si>
  <si>
    <t>14/14</t>
  </si>
  <si>
    <t>9/9</t>
  </si>
  <si>
    <t xml:space="preserve">о реализации мероприятия по улучшению жилищных условий граждан с использованием средств ипотечного кредита (займа) в рамках государственной программы Ленинградской области "Формирование городской среды и обеспечение качественным жильем граждан на территории Ленинградской области" 
</t>
  </si>
  <si>
    <t>150/150</t>
  </si>
  <si>
    <t>ИТОГО: соц.выплаты</t>
  </si>
  <si>
    <t>Граждане (компенсация)</t>
  </si>
  <si>
    <t>Получатели</t>
  </si>
  <si>
    <t>Граждане (социальные выплаты в размере 150 тыс.руб., на погашение основного долга по ипотечному кредиту)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</si>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</sst>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0" fillId="0" borderId="0" xfId="0" applyFont="1"/>
    <xf numFmtId="4" fontId="0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4" fontId="0" fillId="0" borderId="0" xfId="0" applyNumberFormat="1" applyFill="1"/>
    <xf numFmtId="0" fontId="5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4" fontId="8" fillId="0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3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0" xfId="0" applyFont="1" applyFill="1"/>
    <xf numFmtId="4" fontId="0" fillId="0" borderId="0" xfId="0" applyNumberFormat="1" applyBorder="1"/>
    <xf numFmtId="4" fontId="0" fillId="0" borderId="0" xfId="0" applyNumberFormat="1" applyFill="1" applyBorder="1"/>
    <xf numFmtId="0" fontId="0" fillId="0" borderId="0" xfId="0" applyBorder="1"/>
    <xf numFmtId="0" fontId="5" fillId="2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7" fillId="0" borderId="1" xfId="0" applyFont="1" applyBorder="1"/>
    <xf numFmtId="4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3"/>
  <sheetViews>
    <sheetView tabSelected="1" workbookViewId="0">
      <selection activeCell="D51" sqref="D51"/>
    </sheetView>
  </sheetViews>
  <sheetFormatPr defaultRowHeight="15" x14ac:dyDescent="0.25"/>
  <cols>
    <col min="3" max="3" width="18.5703125" customWidth="1"/>
    <col min="4" max="4" width="17.140625" customWidth="1"/>
    <col min="5" max="5" width="16.140625" customWidth="1"/>
    <col min="6" max="6" width="14.42578125" customWidth="1"/>
    <col min="7" max="7" width="15.28515625" customWidth="1"/>
    <col min="8" max="10" width="15.140625" customWidth="1"/>
    <col min="11" max="11" width="12.5703125" customWidth="1"/>
    <col min="12" max="12" width="14.85546875" customWidth="1"/>
    <col min="13" max="15" width="13.5703125" bestFit="1" customWidth="1"/>
    <col min="16" max="16" width="12.42578125" bestFit="1" customWidth="1"/>
  </cols>
  <sheetData>
    <row r="1" spans="2:14" x14ac:dyDescent="0.25">
      <c r="B1" s="47" t="s">
        <v>26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14" ht="43.5" customHeight="1" x14ac:dyDescent="0.25">
      <c r="B2" s="47" t="s">
        <v>46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2:14" hidden="1" x14ac:dyDescent="0.25"/>
    <row r="4" spans="2:14" x14ac:dyDescent="0.25">
      <c r="B4" s="48" t="s">
        <v>27</v>
      </c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2:14" ht="15" customHeight="1" x14ac:dyDescent="0.25">
      <c r="B5" s="49" t="s">
        <v>6</v>
      </c>
      <c r="C5" s="49" t="s">
        <v>12</v>
      </c>
      <c r="D5" s="49" t="s">
        <v>4</v>
      </c>
      <c r="E5" s="49"/>
      <c r="F5" s="49" t="s">
        <v>5</v>
      </c>
      <c r="G5" s="49"/>
      <c r="H5" s="49"/>
      <c r="I5" s="49"/>
      <c r="J5" s="49"/>
      <c r="K5" s="49"/>
      <c r="L5" s="49"/>
    </row>
    <row r="6" spans="2:14" ht="44.25" customHeight="1" x14ac:dyDescent="0.25">
      <c r="B6" s="49"/>
      <c r="C6" s="49"/>
      <c r="D6" s="38" t="s">
        <v>33</v>
      </c>
      <c r="E6" s="2" t="s">
        <v>0</v>
      </c>
      <c r="F6" s="38" t="s">
        <v>1</v>
      </c>
      <c r="G6" s="38" t="s">
        <v>7</v>
      </c>
      <c r="H6" s="3" t="s">
        <v>8</v>
      </c>
      <c r="I6" s="3" t="s">
        <v>32</v>
      </c>
      <c r="J6" s="3" t="s">
        <v>31</v>
      </c>
      <c r="K6" s="3" t="s">
        <v>9</v>
      </c>
      <c r="L6" s="3" t="s">
        <v>10</v>
      </c>
    </row>
    <row r="7" spans="2:14" x14ac:dyDescent="0.25">
      <c r="B7" s="42">
        <v>1</v>
      </c>
      <c r="C7" s="42">
        <v>2</v>
      </c>
      <c r="D7" s="42">
        <v>3</v>
      </c>
      <c r="E7" s="6">
        <v>4</v>
      </c>
      <c r="F7" s="6">
        <v>5</v>
      </c>
      <c r="G7" s="6">
        <v>6</v>
      </c>
      <c r="H7" s="6">
        <v>7</v>
      </c>
      <c r="I7" s="6">
        <v>8</v>
      </c>
      <c r="J7" s="6">
        <v>9</v>
      </c>
      <c r="K7" s="6">
        <v>10</v>
      </c>
      <c r="L7" s="6">
        <v>11</v>
      </c>
    </row>
    <row r="8" spans="2:14" x14ac:dyDescent="0.25">
      <c r="B8" s="50" t="s">
        <v>2</v>
      </c>
      <c r="C8" s="50"/>
      <c r="D8" s="50"/>
      <c r="E8" s="51"/>
      <c r="F8" s="50"/>
      <c r="G8" s="50"/>
      <c r="H8" s="50"/>
      <c r="I8" s="50"/>
      <c r="J8" s="50"/>
      <c r="K8" s="50"/>
      <c r="L8" s="50"/>
    </row>
    <row r="9" spans="2:14" s="30" customFormat="1" x14ac:dyDescent="0.25">
      <c r="B9" s="41">
        <v>1</v>
      </c>
      <c r="C9" s="11" t="s">
        <v>18</v>
      </c>
      <c r="D9" s="26" t="s">
        <v>34</v>
      </c>
      <c r="E9" s="7">
        <v>844454.95</v>
      </c>
      <c r="F9" s="7">
        <v>844454.95</v>
      </c>
      <c r="G9" s="7">
        <v>1097800</v>
      </c>
      <c r="H9" s="7">
        <v>257745.05</v>
      </c>
      <c r="I9" s="7">
        <v>0</v>
      </c>
      <c r="J9" s="7">
        <f>SUM(F9+G9+H9+I9)</f>
        <v>2200000</v>
      </c>
      <c r="K9" s="7">
        <v>44.4</v>
      </c>
      <c r="L9" s="22">
        <v>1</v>
      </c>
    </row>
    <row r="10" spans="2:14" s="30" customFormat="1" x14ac:dyDescent="0.25">
      <c r="B10" s="41">
        <v>2</v>
      </c>
      <c r="C10" s="11" t="s">
        <v>14</v>
      </c>
      <c r="D10" s="26" t="s">
        <v>34</v>
      </c>
      <c r="E10" s="7">
        <v>1596834</v>
      </c>
      <c r="F10" s="7">
        <v>1596834</v>
      </c>
      <c r="G10" s="7">
        <v>1691003.91</v>
      </c>
      <c r="H10" s="7">
        <v>0</v>
      </c>
      <c r="I10" s="7">
        <v>912162.09</v>
      </c>
      <c r="J10" s="7">
        <f t="shared" ref="J10:J12" si="0">SUM(F10+G10+H10+I10)</f>
        <v>4200000</v>
      </c>
      <c r="K10" s="7">
        <v>49.2</v>
      </c>
      <c r="L10" s="22">
        <v>1</v>
      </c>
    </row>
    <row r="11" spans="2:14" s="30" customFormat="1" x14ac:dyDescent="0.25">
      <c r="B11" s="41">
        <v>3</v>
      </c>
      <c r="C11" s="11" t="s">
        <v>16</v>
      </c>
      <c r="D11" s="27" t="s">
        <v>35</v>
      </c>
      <c r="E11" s="7">
        <v>3240954.02</v>
      </c>
      <c r="F11" s="7">
        <f>(1475947.82+1765006.2)</f>
        <v>3240954.02</v>
      </c>
      <c r="G11" s="7">
        <f>(1524052.18+300000)</f>
        <v>1824052.18</v>
      </c>
      <c r="H11" s="7">
        <v>675472.1</v>
      </c>
      <c r="I11" s="7">
        <f>(524527.9+684993.8)</f>
        <v>1209521.7000000002</v>
      </c>
      <c r="J11" s="7">
        <f t="shared" si="0"/>
        <v>6950000</v>
      </c>
      <c r="K11" s="7">
        <f>(71.5+53)</f>
        <v>124.5</v>
      </c>
      <c r="L11" s="22">
        <v>2</v>
      </c>
    </row>
    <row r="12" spans="2:14" s="30" customFormat="1" x14ac:dyDescent="0.25">
      <c r="B12" s="41">
        <v>4</v>
      </c>
      <c r="C12" s="11" t="s">
        <v>13</v>
      </c>
      <c r="D12" s="27" t="s">
        <v>34</v>
      </c>
      <c r="E12" s="7">
        <v>2077326</v>
      </c>
      <c r="F12" s="7">
        <v>2077326</v>
      </c>
      <c r="G12" s="7">
        <v>1670000</v>
      </c>
      <c r="H12" s="7">
        <v>3502674</v>
      </c>
      <c r="I12" s="7">
        <v>0</v>
      </c>
      <c r="J12" s="7">
        <f t="shared" si="0"/>
        <v>7250000</v>
      </c>
      <c r="K12" s="7">
        <v>79.3</v>
      </c>
      <c r="L12" s="22">
        <v>1</v>
      </c>
    </row>
    <row r="13" spans="2:14" s="31" customFormat="1" x14ac:dyDescent="0.25">
      <c r="B13" s="23"/>
      <c r="C13" s="24" t="s">
        <v>25</v>
      </c>
      <c r="D13" s="28" t="s">
        <v>36</v>
      </c>
      <c r="E13" s="39">
        <f t="shared" ref="E13:L13" si="1">SUM(E9:E12)</f>
        <v>7759568.9700000007</v>
      </c>
      <c r="F13" s="39">
        <f t="shared" si="1"/>
        <v>7759568.9700000007</v>
      </c>
      <c r="G13" s="39">
        <f t="shared" si="1"/>
        <v>6282856.0899999999</v>
      </c>
      <c r="H13" s="39">
        <f t="shared" si="1"/>
        <v>4435891.1500000004</v>
      </c>
      <c r="I13" s="39">
        <f t="shared" si="1"/>
        <v>2121683.79</v>
      </c>
      <c r="J13" s="39">
        <f t="shared" si="1"/>
        <v>20600000</v>
      </c>
      <c r="K13" s="39">
        <f t="shared" si="1"/>
        <v>297.39999999999998</v>
      </c>
      <c r="L13" s="23">
        <f t="shared" si="1"/>
        <v>5</v>
      </c>
      <c r="N13" s="19"/>
    </row>
    <row r="14" spans="2:14" s="30" customFormat="1" x14ac:dyDescent="0.25">
      <c r="B14" s="52" t="s">
        <v>3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</row>
    <row r="15" spans="2:14" s="30" customFormat="1" x14ac:dyDescent="0.25">
      <c r="B15" s="40">
        <v>1</v>
      </c>
      <c r="C15" s="11" t="s">
        <v>18</v>
      </c>
      <c r="D15" s="26" t="s">
        <v>34</v>
      </c>
      <c r="E15" s="7">
        <v>760553.34</v>
      </c>
      <c r="F15" s="7">
        <v>0</v>
      </c>
      <c r="G15" s="7">
        <v>0</v>
      </c>
      <c r="H15" s="7">
        <v>0</v>
      </c>
      <c r="I15" s="7">
        <v>0</v>
      </c>
      <c r="J15" s="7">
        <f t="shared" ref="J15" si="2">SUM(F15+G15+H15+I15)</f>
        <v>0</v>
      </c>
      <c r="K15" s="7">
        <v>0</v>
      </c>
      <c r="L15" s="41">
        <v>0</v>
      </c>
    </row>
    <row r="16" spans="2:14" s="30" customFormat="1" x14ac:dyDescent="0.25">
      <c r="B16" s="40">
        <v>2</v>
      </c>
      <c r="C16" s="10" t="s">
        <v>13</v>
      </c>
      <c r="D16" s="27" t="s">
        <v>34</v>
      </c>
      <c r="E16" s="7">
        <v>1269477</v>
      </c>
      <c r="F16" s="7">
        <v>1269477</v>
      </c>
      <c r="G16" s="7">
        <v>1330523</v>
      </c>
      <c r="H16" s="7">
        <v>900000</v>
      </c>
      <c r="I16" s="7">
        <v>0</v>
      </c>
      <c r="J16" s="7">
        <f>SUM(F16+G16+H16+I16)</f>
        <v>3500000</v>
      </c>
      <c r="K16" s="7">
        <v>41.3</v>
      </c>
      <c r="L16" s="41">
        <v>1</v>
      </c>
    </row>
    <row r="17" spans="2:17" s="30" customFormat="1" x14ac:dyDescent="0.25">
      <c r="B17" s="40">
        <v>3</v>
      </c>
      <c r="C17" s="10" t="s">
        <v>11</v>
      </c>
      <c r="D17" s="27" t="s">
        <v>34</v>
      </c>
      <c r="E17" s="7">
        <v>1483228.8</v>
      </c>
      <c r="F17" s="7">
        <v>1483228.8</v>
      </c>
      <c r="G17" s="7">
        <v>504609</v>
      </c>
      <c r="H17" s="7">
        <v>2000000.11</v>
      </c>
      <c r="I17" s="7">
        <v>912162.09</v>
      </c>
      <c r="J17" s="7">
        <f t="shared" ref="J17:J18" si="3">SUM(F17+G17+H17+I17)</f>
        <v>4900000</v>
      </c>
      <c r="K17" s="7">
        <v>70.599999999999994</v>
      </c>
      <c r="L17" s="41">
        <v>1</v>
      </c>
    </row>
    <row r="18" spans="2:17" s="30" customFormat="1" x14ac:dyDescent="0.25">
      <c r="B18" s="40">
        <v>4</v>
      </c>
      <c r="C18" s="10" t="s">
        <v>16</v>
      </c>
      <c r="D18" s="27" t="s">
        <v>35</v>
      </c>
      <c r="E18" s="7">
        <v>4098381.3</v>
      </c>
      <c r="F18" s="7">
        <v>4098381.3</v>
      </c>
      <c r="G18" s="7">
        <v>2787960.3</v>
      </c>
      <c r="H18" s="7">
        <v>573391.44999999995</v>
      </c>
      <c r="I18" s="7">
        <v>690266.95</v>
      </c>
      <c r="J18" s="7">
        <f t="shared" si="3"/>
        <v>8150000</v>
      </c>
      <c r="K18" s="7">
        <v>114.3</v>
      </c>
      <c r="L18" s="41">
        <v>2</v>
      </c>
    </row>
    <row r="19" spans="2:17" s="31" customFormat="1" x14ac:dyDescent="0.25">
      <c r="B19" s="23"/>
      <c r="C19" s="24" t="s">
        <v>25</v>
      </c>
      <c r="D19" s="28" t="s">
        <v>36</v>
      </c>
      <c r="E19" s="39">
        <f>SUM(E15:E18)</f>
        <v>7611640.4399999995</v>
      </c>
      <c r="F19" s="39">
        <f t="shared" ref="F19:L19" si="4">SUM(F16:F18)</f>
        <v>6851087.0999999996</v>
      </c>
      <c r="G19" s="39">
        <f t="shared" si="4"/>
        <v>4623092.3</v>
      </c>
      <c r="H19" s="39">
        <f t="shared" si="4"/>
        <v>3473391.5600000005</v>
      </c>
      <c r="I19" s="39">
        <f t="shared" si="4"/>
        <v>1602429.04</v>
      </c>
      <c r="J19" s="39">
        <f t="shared" si="4"/>
        <v>16550000</v>
      </c>
      <c r="K19" s="39">
        <f t="shared" si="4"/>
        <v>226.2</v>
      </c>
      <c r="L19" s="23">
        <f t="shared" si="4"/>
        <v>4</v>
      </c>
    </row>
    <row r="20" spans="2:17" s="30" customFormat="1" x14ac:dyDescent="0.25">
      <c r="B20" s="53" t="s">
        <v>24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</row>
    <row r="21" spans="2:17" s="30" customFormat="1" x14ac:dyDescent="0.25">
      <c r="B21" s="41">
        <v>1</v>
      </c>
      <c r="C21" s="10" t="s">
        <v>28</v>
      </c>
      <c r="D21" s="25" t="s">
        <v>34</v>
      </c>
      <c r="E21" s="7">
        <v>1353249.83</v>
      </c>
      <c r="F21" s="7">
        <v>1047411.48</v>
      </c>
      <c r="G21" s="7">
        <v>436978.52</v>
      </c>
      <c r="H21" s="7">
        <v>0</v>
      </c>
      <c r="I21" s="7">
        <v>415610</v>
      </c>
      <c r="J21" s="7">
        <f>SUM(F21+G21+H21+I21)</f>
        <v>1900000</v>
      </c>
      <c r="K21" s="7">
        <v>63.7</v>
      </c>
      <c r="L21" s="41">
        <v>1</v>
      </c>
    </row>
    <row r="22" spans="2:17" s="30" customFormat="1" x14ac:dyDescent="0.25">
      <c r="B22" s="41">
        <v>2</v>
      </c>
      <c r="C22" s="10" t="s">
        <v>18</v>
      </c>
      <c r="D22" s="25" t="s">
        <v>38</v>
      </c>
      <c r="E22" s="7">
        <v>20583253.25</v>
      </c>
      <c r="F22" s="7">
        <v>11917574.34</v>
      </c>
      <c r="G22" s="7">
        <v>9770541.1699999999</v>
      </c>
      <c r="H22" s="7">
        <v>7279192.29</v>
      </c>
      <c r="I22" s="7">
        <v>982692.2</v>
      </c>
      <c r="J22" s="7">
        <f t="shared" ref="J22:J35" si="5">SUM(F22+G22+H22+I22)</f>
        <v>29949999.999999996</v>
      </c>
      <c r="K22" s="7">
        <v>522.20000000000005</v>
      </c>
      <c r="L22" s="41">
        <v>10</v>
      </c>
      <c r="M22" s="12"/>
    </row>
    <row r="23" spans="2:17" s="30" customFormat="1" x14ac:dyDescent="0.25">
      <c r="B23" s="41">
        <v>3</v>
      </c>
      <c r="C23" s="9" t="s">
        <v>17</v>
      </c>
      <c r="D23" s="25" t="s">
        <v>39</v>
      </c>
      <c r="E23" s="7">
        <v>141066596.71000001</v>
      </c>
      <c r="F23" s="7">
        <v>99569351.890000001</v>
      </c>
      <c r="G23" s="7">
        <v>117949345.22</v>
      </c>
      <c r="H23" s="7">
        <v>43697728.579999998</v>
      </c>
      <c r="I23" s="7">
        <v>7956258.9000000004</v>
      </c>
      <c r="J23" s="7">
        <f t="shared" si="5"/>
        <v>269172684.58999997</v>
      </c>
      <c r="K23" s="7">
        <v>2163.8000000000002</v>
      </c>
      <c r="L23" s="41">
        <v>36</v>
      </c>
    </row>
    <row r="24" spans="2:17" s="30" customFormat="1" x14ac:dyDescent="0.25">
      <c r="B24" s="41">
        <v>4</v>
      </c>
      <c r="C24" s="9" t="s">
        <v>29</v>
      </c>
      <c r="D24" s="25" t="s">
        <v>34</v>
      </c>
      <c r="E24" s="7">
        <v>2396289.88</v>
      </c>
      <c r="F24" s="7">
        <v>2042552.42</v>
      </c>
      <c r="G24" s="7">
        <v>1007447.58</v>
      </c>
      <c r="H24" s="7">
        <v>400000</v>
      </c>
      <c r="I24" s="7">
        <v>0</v>
      </c>
      <c r="J24" s="7">
        <f t="shared" si="5"/>
        <v>3450000</v>
      </c>
      <c r="K24" s="7">
        <v>44.6</v>
      </c>
      <c r="L24" s="41">
        <v>1</v>
      </c>
    </row>
    <row r="25" spans="2:17" s="30" customFormat="1" x14ac:dyDescent="0.25">
      <c r="B25" s="41">
        <v>5</v>
      </c>
      <c r="C25" s="9" t="s">
        <v>13</v>
      </c>
      <c r="D25" s="25" t="s">
        <v>40</v>
      </c>
      <c r="E25" s="7">
        <v>45648990.5</v>
      </c>
      <c r="F25" s="7">
        <v>41419828.600000001</v>
      </c>
      <c r="G25" s="7">
        <v>35031430.399999999</v>
      </c>
      <c r="H25" s="7">
        <v>22548119.949999999</v>
      </c>
      <c r="I25" s="7">
        <v>3832626.05</v>
      </c>
      <c r="J25" s="7">
        <f t="shared" si="5"/>
        <v>102832005</v>
      </c>
      <c r="K25" s="7">
        <v>984.32</v>
      </c>
      <c r="L25" s="41">
        <v>16</v>
      </c>
      <c r="M25" s="12"/>
    </row>
    <row r="26" spans="2:17" s="30" customFormat="1" x14ac:dyDescent="0.25">
      <c r="B26" s="41">
        <v>6</v>
      </c>
      <c r="C26" s="9" t="s">
        <v>14</v>
      </c>
      <c r="D26" s="25" t="s">
        <v>41</v>
      </c>
      <c r="E26" s="7">
        <v>18142262.84</v>
      </c>
      <c r="F26" s="7">
        <v>14596658.27</v>
      </c>
      <c r="G26" s="7">
        <v>6158727.8300000001</v>
      </c>
      <c r="H26" s="7">
        <v>1097029.8999999999</v>
      </c>
      <c r="I26" s="7">
        <v>2013792</v>
      </c>
      <c r="J26" s="7">
        <f t="shared" si="5"/>
        <v>23866208</v>
      </c>
      <c r="K26" s="7">
        <v>374.9</v>
      </c>
      <c r="L26" s="41">
        <v>6</v>
      </c>
      <c r="M26" s="12"/>
    </row>
    <row r="27" spans="2:17" s="30" customFormat="1" x14ac:dyDescent="0.25">
      <c r="B27" s="41">
        <v>7</v>
      </c>
      <c r="C27" s="9" t="s">
        <v>19</v>
      </c>
      <c r="D27" s="25" t="s">
        <v>42</v>
      </c>
      <c r="E27" s="7">
        <v>17593121.780000001</v>
      </c>
      <c r="F27" s="7">
        <v>11978123.140000001</v>
      </c>
      <c r="G27" s="7">
        <v>12323371.109999999</v>
      </c>
      <c r="H27" s="7">
        <v>579999.91</v>
      </c>
      <c r="I27" s="7">
        <v>690266.95</v>
      </c>
      <c r="J27" s="7">
        <f t="shared" si="5"/>
        <v>25571761.109999999</v>
      </c>
      <c r="K27" s="7">
        <v>368.03</v>
      </c>
      <c r="L27" s="41">
        <v>4</v>
      </c>
    </row>
    <row r="28" spans="2:17" s="30" customFormat="1" x14ac:dyDescent="0.25">
      <c r="B28" s="41">
        <v>8</v>
      </c>
      <c r="C28" s="9" t="s">
        <v>11</v>
      </c>
      <c r="D28" s="25" t="s">
        <v>43</v>
      </c>
      <c r="E28" s="7">
        <v>2332148.71</v>
      </c>
      <c r="F28" s="29">
        <v>2332149.71</v>
      </c>
      <c r="G28" s="29">
        <v>1560000</v>
      </c>
      <c r="H28" s="29">
        <v>3457850.29</v>
      </c>
      <c r="I28" s="7">
        <v>0</v>
      </c>
      <c r="J28" s="29">
        <f t="shared" si="5"/>
        <v>7350000</v>
      </c>
      <c r="K28" s="7">
        <v>161.9</v>
      </c>
      <c r="L28" s="41">
        <v>3</v>
      </c>
      <c r="M28" s="12"/>
    </row>
    <row r="29" spans="2:17" s="30" customFormat="1" x14ac:dyDescent="0.25">
      <c r="B29" s="41">
        <v>9</v>
      </c>
      <c r="C29" s="9" t="s">
        <v>30</v>
      </c>
      <c r="D29" s="25" t="s">
        <v>43</v>
      </c>
      <c r="E29" s="7">
        <v>13009442.609999999</v>
      </c>
      <c r="F29" s="7">
        <v>8397533.0299999993</v>
      </c>
      <c r="G29" s="7">
        <v>12203959</v>
      </c>
      <c r="H29" s="7">
        <v>3780.37</v>
      </c>
      <c r="I29" s="7">
        <v>0</v>
      </c>
      <c r="J29" s="7">
        <f t="shared" si="5"/>
        <v>20605272.400000002</v>
      </c>
      <c r="K29" s="7">
        <v>146.94999999999999</v>
      </c>
      <c r="L29" s="41">
        <v>2</v>
      </c>
    </row>
    <row r="30" spans="2:17" s="30" customFormat="1" x14ac:dyDescent="0.25">
      <c r="B30" s="41">
        <v>10</v>
      </c>
      <c r="C30" s="9" t="s">
        <v>15</v>
      </c>
      <c r="D30" s="25" t="s">
        <v>36</v>
      </c>
      <c r="E30" s="7">
        <v>11352188.67</v>
      </c>
      <c r="F30" s="7">
        <v>5151412.8899999997</v>
      </c>
      <c r="G30" s="7">
        <v>2548587.11</v>
      </c>
      <c r="H30" s="7">
        <v>500000</v>
      </c>
      <c r="I30" s="7">
        <v>0</v>
      </c>
      <c r="J30" s="7">
        <f t="shared" si="5"/>
        <v>8200000</v>
      </c>
      <c r="K30" s="7">
        <v>111.4</v>
      </c>
      <c r="L30" s="41">
        <v>2</v>
      </c>
    </row>
    <row r="31" spans="2:17" s="30" customFormat="1" x14ac:dyDescent="0.25">
      <c r="B31" s="41">
        <v>11</v>
      </c>
      <c r="C31" s="9" t="s">
        <v>21</v>
      </c>
      <c r="D31" s="25" t="s">
        <v>34</v>
      </c>
      <c r="E31" s="7">
        <v>1298570.3999999999</v>
      </c>
      <c r="F31" s="7">
        <v>1298570.3999999999</v>
      </c>
      <c r="G31" s="7">
        <v>400000</v>
      </c>
      <c r="H31" s="7">
        <v>0</v>
      </c>
      <c r="I31" s="7">
        <v>0</v>
      </c>
      <c r="J31" s="7">
        <f t="shared" si="5"/>
        <v>1698570.4</v>
      </c>
      <c r="K31" s="7">
        <v>58.3</v>
      </c>
      <c r="L31" s="41">
        <v>1</v>
      </c>
    </row>
    <row r="32" spans="2:17" s="30" customFormat="1" x14ac:dyDescent="0.25">
      <c r="B32" s="41">
        <v>12</v>
      </c>
      <c r="C32" s="9" t="s">
        <v>16</v>
      </c>
      <c r="D32" s="25" t="s">
        <v>44</v>
      </c>
      <c r="E32" s="7">
        <v>27658289.699999999</v>
      </c>
      <c r="F32" s="7">
        <v>19196233.91</v>
      </c>
      <c r="G32" s="7">
        <v>11706223.84</v>
      </c>
      <c r="H32" s="7">
        <v>4268717.66</v>
      </c>
      <c r="I32" s="7">
        <v>2903825.59</v>
      </c>
      <c r="J32" s="7">
        <f t="shared" si="5"/>
        <v>38075001</v>
      </c>
      <c r="K32" s="7">
        <v>684.5</v>
      </c>
      <c r="L32" s="41">
        <v>10</v>
      </c>
      <c r="M32" s="12"/>
      <c r="N32" s="12"/>
      <c r="O32" s="12"/>
      <c r="P32" s="12"/>
      <c r="Q32" s="12"/>
    </row>
    <row r="33" spans="2:17" s="30" customFormat="1" x14ac:dyDescent="0.25">
      <c r="B33" s="41">
        <v>13</v>
      </c>
      <c r="C33" s="9" t="s">
        <v>20</v>
      </c>
      <c r="D33" s="25" t="s">
        <v>41</v>
      </c>
      <c r="E33" s="7">
        <v>17039114.75</v>
      </c>
      <c r="F33" s="7">
        <v>9562182.5</v>
      </c>
      <c r="G33" s="7">
        <v>6311576.96</v>
      </c>
      <c r="H33" s="7">
        <v>5826240.54</v>
      </c>
      <c r="I33" s="7">
        <v>0</v>
      </c>
      <c r="J33" s="7">
        <f t="shared" si="5"/>
        <v>21700000</v>
      </c>
      <c r="K33" s="7">
        <v>247.1</v>
      </c>
      <c r="L33" s="41">
        <v>5</v>
      </c>
    </row>
    <row r="34" spans="2:17" s="30" customFormat="1" x14ac:dyDescent="0.25">
      <c r="B34" s="41">
        <v>14</v>
      </c>
      <c r="C34" s="9" t="s">
        <v>22</v>
      </c>
      <c r="D34" s="25" t="s">
        <v>37</v>
      </c>
      <c r="E34" s="7">
        <f>SUM(5781168+3035113.2)</f>
        <v>8816281.1999999993</v>
      </c>
      <c r="F34" s="7">
        <v>5781168</v>
      </c>
      <c r="G34" s="7">
        <v>2040269.45</v>
      </c>
      <c r="H34" s="7">
        <v>1188295.6000000001</v>
      </c>
      <c r="I34" s="7">
        <v>690266.95</v>
      </c>
      <c r="J34" s="7">
        <f t="shared" si="5"/>
        <v>9700000</v>
      </c>
      <c r="K34" s="7">
        <v>165.3</v>
      </c>
      <c r="L34" s="41">
        <v>3</v>
      </c>
    </row>
    <row r="35" spans="2:17" s="30" customFormat="1" x14ac:dyDescent="0.25">
      <c r="B35" s="41">
        <v>15</v>
      </c>
      <c r="C35" s="9" t="s">
        <v>23</v>
      </c>
      <c r="D35" s="25" t="s">
        <v>45</v>
      </c>
      <c r="E35" s="7">
        <v>18436164.079999998</v>
      </c>
      <c r="F35" s="7">
        <v>13870736.220000001</v>
      </c>
      <c r="G35" s="7">
        <v>16950240.18</v>
      </c>
      <c r="H35" s="7">
        <v>2635806.6</v>
      </c>
      <c r="I35" s="7">
        <v>466617</v>
      </c>
      <c r="J35" s="7">
        <f t="shared" si="5"/>
        <v>33923400</v>
      </c>
      <c r="K35" s="7">
        <v>490.8</v>
      </c>
      <c r="L35" s="41">
        <v>7</v>
      </c>
    </row>
    <row r="36" spans="2:17" s="17" customFormat="1" x14ac:dyDescent="0.25">
      <c r="B36" s="13"/>
      <c r="C36" s="16" t="s">
        <v>25</v>
      </c>
      <c r="D36" s="13">
        <v>150</v>
      </c>
      <c r="E36" s="39">
        <f t="shared" ref="E36:L36" si="6">SUM(E21:E35)</f>
        <v>346725964.90999997</v>
      </c>
      <c r="F36" s="39">
        <f t="shared" si="6"/>
        <v>248161486.80000004</v>
      </c>
      <c r="G36" s="39">
        <f t="shared" si="6"/>
        <v>236398698.37</v>
      </c>
      <c r="H36" s="39">
        <f t="shared" si="6"/>
        <v>93482761.689999998</v>
      </c>
      <c r="I36" s="39">
        <f t="shared" si="6"/>
        <v>19951955.639999997</v>
      </c>
      <c r="J36" s="39">
        <f t="shared" si="6"/>
        <v>597994902.5</v>
      </c>
      <c r="K36" s="39">
        <f t="shared" si="6"/>
        <v>6587.8</v>
      </c>
      <c r="L36" s="15">
        <f t="shared" si="6"/>
        <v>107</v>
      </c>
      <c r="M36" s="18"/>
      <c r="N36" s="18"/>
      <c r="O36" s="18"/>
      <c r="P36" s="19"/>
      <c r="Q36" s="18"/>
    </row>
    <row r="37" spans="2:17" x14ac:dyDescent="0.25">
      <c r="B37" s="21"/>
      <c r="C37" s="1" t="s">
        <v>48</v>
      </c>
      <c r="D37" s="13" t="s">
        <v>47</v>
      </c>
      <c r="E37" s="14">
        <f t="shared" ref="E37:L37" si="7">SUM(E13+E19+E36)</f>
        <v>362097174.31999999</v>
      </c>
      <c r="F37" s="14">
        <f t="shared" si="7"/>
        <v>262772142.87000003</v>
      </c>
      <c r="G37" s="14">
        <f t="shared" si="7"/>
        <v>247304646.75999999</v>
      </c>
      <c r="H37" s="14">
        <f t="shared" si="7"/>
        <v>101392044.40000001</v>
      </c>
      <c r="I37" s="14">
        <f t="shared" si="7"/>
        <v>23676068.469999999</v>
      </c>
      <c r="J37" s="14">
        <f t="shared" si="7"/>
        <v>635144902.5</v>
      </c>
      <c r="K37" s="14">
        <f t="shared" si="7"/>
        <v>7111.4</v>
      </c>
      <c r="L37" s="15">
        <f t="shared" si="7"/>
        <v>116</v>
      </c>
      <c r="M37" s="8"/>
      <c r="N37" s="8"/>
      <c r="O37" s="8"/>
      <c r="P37" s="12"/>
      <c r="Q37" s="8"/>
    </row>
    <row r="38" spans="2:17" s="34" customFormat="1" x14ac:dyDescent="0.25">
      <c r="B38" s="56" t="s">
        <v>49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32"/>
      <c r="N38" s="32"/>
      <c r="O38" s="32"/>
      <c r="P38" s="33"/>
      <c r="Q38" s="32"/>
    </row>
    <row r="39" spans="2:17" x14ac:dyDescent="0.25">
      <c r="B39" s="43"/>
      <c r="C39" s="1" t="s">
        <v>50</v>
      </c>
      <c r="D39" s="20">
        <v>173</v>
      </c>
      <c r="E39" s="7">
        <v>14278434.560000001</v>
      </c>
      <c r="F39" s="7">
        <v>14278434.560000001</v>
      </c>
      <c r="G39" s="54"/>
      <c r="H39" s="55"/>
      <c r="I39" s="55"/>
      <c r="J39" s="55"/>
      <c r="K39" s="55"/>
      <c r="L39" s="55"/>
    </row>
    <row r="40" spans="2:17" x14ac:dyDescent="0.25">
      <c r="B40" s="58" t="s">
        <v>51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</row>
    <row r="41" spans="2:17" x14ac:dyDescent="0.25">
      <c r="B41" s="43"/>
      <c r="C41" s="44" t="s">
        <v>50</v>
      </c>
      <c r="D41" s="15">
        <v>4</v>
      </c>
      <c r="E41" s="7">
        <v>600000</v>
      </c>
      <c r="F41" s="7">
        <v>600000</v>
      </c>
      <c r="G41" s="6"/>
      <c r="H41" s="6"/>
      <c r="I41" s="6"/>
      <c r="J41" s="6"/>
      <c r="K41" s="6"/>
      <c r="L41" s="6"/>
    </row>
    <row r="42" spans="2:17" s="17" customFormat="1" x14ac:dyDescent="0.25">
      <c r="B42" s="45"/>
      <c r="C42" s="35" t="s">
        <v>52</v>
      </c>
      <c r="D42" s="37">
        <v>337</v>
      </c>
      <c r="E42" s="39">
        <f>SUM(E37+E39+E41)</f>
        <v>376975608.88</v>
      </c>
      <c r="F42" s="39">
        <f>SUM(F37+F39+F41)</f>
        <v>277650577.43000001</v>
      </c>
      <c r="G42" s="46">
        <f>SUM(G37+H37+I37)</f>
        <v>372372759.63</v>
      </c>
      <c r="H42" s="46"/>
      <c r="I42" s="46"/>
      <c r="J42" s="36">
        <f>SUM(J37)</f>
        <v>635144902.5</v>
      </c>
      <c r="K42" s="39">
        <f>K13+K19+K36</f>
        <v>7111.4</v>
      </c>
      <c r="L42" s="37">
        <f>L13+L19+L36</f>
        <v>116</v>
      </c>
    </row>
    <row r="43" spans="2:17" s="4" customFormat="1" x14ac:dyDescent="0.25">
      <c r="E43" s="5"/>
      <c r="F43" s="5"/>
    </row>
  </sheetData>
  <mergeCells count="14">
    <mergeCell ref="G42:I42"/>
    <mergeCell ref="B1:L1"/>
    <mergeCell ref="B2:L2"/>
    <mergeCell ref="B4:L4"/>
    <mergeCell ref="B5:B6"/>
    <mergeCell ref="C5:C6"/>
    <mergeCell ref="D5:E5"/>
    <mergeCell ref="F5:L5"/>
    <mergeCell ref="B38:L38"/>
    <mergeCell ref="B40:L40"/>
    <mergeCell ref="B8:L8"/>
    <mergeCell ref="B14:L14"/>
    <mergeCell ref="B20:L20"/>
    <mergeCell ref="G39:L39"/>
  </mergeCells>
  <pageMargins left="0" right="0.70866141732283472" top="0" bottom="0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квартал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2026-01-19T05:47:24Z</dcterms:modified>
</cp:coreProperties>
</file>